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4a20c92e2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销售复盘" sheetId="1" r:id="R323165016d714a48"/>
    <x:sheet xmlns:r="http://schemas.openxmlformats.org/officeDocument/2006/relationships" name="原始订单" sheetId="2" r:id="Rb48ac7afaf3746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"/>
    <x:numFmt numFmtId="202" formatCode="yyyy-mm-dd"/>
  </x:numFmts>
  <x:fonts count="6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1"/>
      <x:color rgb="FF64748B"/>
      <x:name val="Arial"/>
    </x:font>
    <x:font>
      <x:sz val="11"/>
      <x:color rgb="FF475569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7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color rgb="FF9A5700"/>
      </x:font>
      <x:fill>
        <x:patternFill patternType="solid">
          <x:bgColor rgb="FFFFF1D6"/>
        </x:patternFill>
      </x:fill>
    </x:dxf>
    <x:dxf>
      <x:font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c15639e2649de" /><Relationship Type="http://schemas.openxmlformats.org/officeDocument/2006/relationships/theme" Target="/xl/theme/theme1.xml" Id="Re7aded15f5524f62" /><Relationship Type="http://schemas.openxmlformats.org/officeDocument/2006/relationships/sharedStrings" Target="/xl/sharedStrings.xml" Id="R2d870a311942463d" /><Relationship Type="http://schemas.openxmlformats.org/officeDocument/2006/relationships/worksheet" Target="/xl/worksheets/sheet1.xml" Id="R323165016d714a48" /><Relationship Type="http://schemas.openxmlformats.org/officeDocument/2006/relationships/worksheet" Target="/xl/worksheets/sheet2.xml" Id="Rb48ac7afaf3746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34B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5" hidden="0" customWidth="1"/>
    <x:col min="7" max="7" width="15" hidden="0" customWidth="1"/>
    <x:col min="8" max="8" width="16" hidden="0" customWidth="1"/>
    <x:col min="9" max="9" width="17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一周销售复盘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 t="str">
        <x:v>演示数据｜2026-10-05至10-11｜金额单位：元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已知净实收</x:v>
      </x:c>
      <x:c r="B5" s="5" t="n">
        <x:f>SUM(I22:I37)</x:f>
        <x:v>1483</x:v>
      </x:c>
      <x:c r="C5" s="2" t="str">
        <x:v>仅汇总已知金额，不能当作完整周收入</x:v>
      </x:c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实收缺失订单</x:v>
      </x:c>
      <x:c r="B6" s="6" t="n">
        <x:f>COUNTBLANK(F22:F37)</x:f>
        <x:v>1</x:v>
      </x:c>
      <x:c r="C6" s="2" t="str">
        <x:f>IF(B6&gt;0,"有实收缺失，请先补记录","实收字段已补齐")</x:f>
        <x:v>有实收缺失，请先补记录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重复记录</x:v>
      </x:c>
      <x:c r="B7" s="6" t="n">
        <x:f>COUNTA('原始订单'!A5:A21)-COUNTA(A22:A37)</x:f>
        <x:v>1</x:v>
      </x:c>
      <x:c r="C7" s="2" t="str">
        <x:v>DEMO-008完全重复，分析中只计一次；原始表保留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不同订单号</x:v>
      </x:c>
      <x:c r="B8" s="6" t="n">
        <x:f>COUNTA(A22:A37)</x:f>
        <x:v>16</x:v>
      </x:c>
      <x:c r="C8" s="2"/>
      <x:c r="D8" s="2"/>
      <x:c r="E8" s="2"/>
      <x:c r="F8" s="2"/>
      <x:c r="G8" s="2"/>
      <x:c r="H8" s="2"/>
      <x:c r="I8" s="2"/>
      <x:c r="J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0" customHeight="1">
      <x:c r="A11" s="11" t="str">
        <x:v>渠道</x:v>
      </x:c>
      <x:c r="B11" s="11" t="str">
        <x:v>已知净实收</x:v>
      </x:c>
      <x:c r="C11" s="2"/>
      <x:c r="D11" s="2"/>
      <x:c r="E11" s="11" t="str">
        <x:v>商品</x:v>
      </x:c>
      <x:c r="F11" s="11" t="str">
        <x:v>已知净实收</x:v>
      </x:c>
      <x:c r="G11" s="2"/>
      <x:c r="H11" s="2"/>
      <x:c r="I11" s="2"/>
      <x:c r="J11" s="2"/>
    </x:row>
    <x:row r="12" ht="25" customHeight="1">
      <x:c r="A12" s="2" t="str">
        <x:v>到店</x:v>
      </x:c>
      <x:c r="B12" s="5" t="n">
        <x:f>SUMIFS($I$22:$I$37,$D$22:$D$37,A12)</x:f>
        <x:v>642</x:v>
      </x:c>
      <x:c r="C12" s="2"/>
      <x:c r="D12" s="2"/>
      <x:c r="E12" s="2" t="str">
        <x:v>保温杯</x:v>
      </x:c>
      <x:c r="F12" s="5" t="n">
        <x:f>SUMIFS($I$22:$I$37,$C$22:$C$37,E12)</x:f>
        <x:v>354</x:v>
      </x:c>
      <x:c r="G12" s="2"/>
      <x:c r="H12" s="2"/>
      <x:c r="I12" s="2"/>
      <x:c r="J12" s="2"/>
    </x:row>
    <x:row r="13" ht="25" customHeight="1">
      <x:c r="A13" s="2" t="str">
        <x:v>线上</x:v>
      </x:c>
      <x:c r="B13" s="5" t="n">
        <x:f>SUMIFS($I$22:$I$37,$D$22:$D$37,A13)</x:f>
        <x:v>841</x:v>
      </x:c>
      <x:c r="C13" s="2"/>
      <x:c r="D13" s="2"/>
      <x:c r="E13" s="2" t="str">
        <x:v>折叠伞</x:v>
      </x:c>
      <x:c r="F13" s="5" t="n">
        <x:f>SUMIFS($I$22:$I$37,$C$22:$C$37,E13)</x:f>
        <x:v>504</x:v>
      </x:c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 t="str">
        <x:v>收纳盒</x:v>
      </x:c>
      <x:c r="F14" s="5" t="n">
        <x:f>SUMIFS($I$22:$I$37,$C$22:$C$37,E14)</x:f>
        <x:v>625</x:v>
      </x:c>
      <x:c r="G14" s="2"/>
      <x:c r="H14" s="2"/>
      <x:c r="I14" s="2"/>
      <x:c r="J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7" t="str">
        <x:v>利润缺成本；获客成本缺费用与客户数；转化率缺流量及口径。</x:v>
      </x:c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 t="str">
        <x:v>分析明细：保留可追溯的原始行，不猜缺失金额</x:v>
      </x:c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30" customHeight="1">
      <x:c r="A21" s="11" t="str">
        <x:v>订单号</x:v>
      </x:c>
      <x:c r="B21" s="11" t="str">
        <x:v>日期</x:v>
      </x:c>
      <x:c r="C21" s="11" t="str">
        <x:v>商品</x:v>
      </x:c>
      <x:c r="D21" s="11" t="str">
        <x:v>渠道</x:v>
      </x:c>
      <x:c r="E21" s="11" t="str">
        <x:v>数量</x:v>
      </x:c>
      <x:c r="F21" s="11" t="str">
        <x:v>实收金额</x:v>
      </x:c>
      <x:c r="G21" s="11" t="str">
        <x:v>退款金额</x:v>
      </x:c>
      <x:c r="H21" s="11" t="str">
        <x:v>状态</x:v>
      </x:c>
      <x:c r="I21" s="11" t="str">
        <x:v>已知净实收</x:v>
      </x:c>
      <x:c r="J21" s="11" t="str">
        <x:v>记录说明</x:v>
      </x:c>
    </x:row>
    <x:row r="22" ht="25" customHeight="1">
      <x:c r="A22" s="2" t="str">
        <x:f>'原始订单'!A5</x:f>
        <x:v>DEMO-001</x:v>
      </x:c>
      <x:c r="B22" s="8" t="n">
        <x:f>'原始订单'!B5</x:f>
        <x:v>46300</x:v>
      </x:c>
      <x:c r="C22" s="2" t="str">
        <x:f>'原始订单'!C5</x:f>
        <x:v>保温杯</x:v>
      </x:c>
      <x:c r="D22" s="2" t="str">
        <x:f>'原始订单'!D5</x:f>
        <x:v>到店</x:v>
      </x:c>
      <x:c r="E22" s="6" t="n">
        <x:f>'原始订单'!E5</x:f>
        <x:v>1</x:v>
      </x:c>
      <x:c r="F22" s="5" t="n">
        <x:f>IF(ISBLANK('原始订单'!F5),"",'原始订单'!F5)</x:f>
        <x:v>59</x:v>
      </x:c>
      <x:c r="G22" s="5" t="n">
        <x:f>'原始订单'!G5</x:f>
        <x:v>0</x:v>
      </x:c>
      <x:c r="H22" s="2" t="str">
        <x:f>'原始订单'!H5</x:f>
        <x:v>已完成</x:v>
      </x:c>
      <x:c r="I22" s="5" t="n">
        <x:f>IF(ISNUMBER(F22),F22-G22,"")</x:f>
        <x:v>59</x:v>
      </x:c>
      <x:c r="J22" s="2" t="str">
        <x:f>IF(ISNUMBER(F22),IF(H22="取消未支付","取消未支付",IF(G22&gt;0,"有退款","")),"实收待补")</x:f>
      </x:c>
    </x:row>
    <x:row r="23" ht="25" customHeight="1">
      <x:c r="A23" s="2" t="str">
        <x:f>'原始订单'!A6</x:f>
        <x:v>DEMO-002</x:v>
      </x:c>
      <x:c r="B23" s="8" t="n">
        <x:f>'原始订单'!B6</x:f>
        <x:v>46300</x:v>
      </x:c>
      <x:c r="C23" s="2" t="str">
        <x:f>'原始订单'!C6</x:f>
        <x:v>折叠伞</x:v>
      </x:c>
      <x:c r="D23" s="2" t="str">
        <x:f>'原始订单'!D6</x:f>
        <x:v>线上</x:v>
      </x:c>
      <x:c r="E23" s="6" t="n">
        <x:f>'原始订单'!E6</x:f>
        <x:v>1</x:v>
      </x:c>
      <x:c r="F23" s="5" t="n">
        <x:f>IF(ISBLANK('原始订单'!F6),"",'原始订单'!F6)</x:f>
        <x:v>89</x:v>
      </x:c>
      <x:c r="G23" s="5" t="n">
        <x:f>'原始订单'!G6</x:f>
        <x:v>0</x:v>
      </x:c>
      <x:c r="H23" s="2" t="str">
        <x:f>'原始订单'!H6</x:f>
        <x:v>已完成</x:v>
      </x:c>
      <x:c r="I23" s="5" t="n">
        <x:f>IF(ISNUMBER(F23),F23-G23,"")</x:f>
        <x:v>89</x:v>
      </x:c>
      <x:c r="J23" s="2" t="str">
        <x:f>IF(ISNUMBER(F23),IF(H23="取消未支付","取消未支付",IF(G23&gt;0,"有退款","")),"实收待补")</x:f>
      </x:c>
    </x:row>
    <x:row r="24" ht="25" customHeight="1">
      <x:c r="A24" s="2" t="str">
        <x:f>'原始订单'!A7</x:f>
        <x:v>DEMO-003</x:v>
      </x:c>
      <x:c r="B24" s="8" t="n">
        <x:f>'原始订单'!B7</x:f>
        <x:v>46300</x:v>
      </x:c>
      <x:c r="C24" s="2" t="str">
        <x:f>'原始订单'!C7</x:f>
        <x:v>收纳盒</x:v>
      </x:c>
      <x:c r="D24" s="2" t="str">
        <x:f>'原始订单'!D7</x:f>
        <x:v>到店</x:v>
      </x:c>
      <x:c r="E24" s="6" t="n">
        <x:f>'原始订单'!E7</x:f>
        <x:v>1</x:v>
      </x:c>
      <x:c r="F24" s="5" t="n">
        <x:f>IF(ISBLANK('原始订单'!F7),"",'原始订单'!F7)</x:f>
        <x:v>129</x:v>
      </x:c>
      <x:c r="G24" s="5" t="n">
        <x:f>'原始订单'!G7</x:f>
        <x:v>0</x:v>
      </x:c>
      <x:c r="H24" s="2" t="str">
        <x:f>'原始订单'!H7</x:f>
        <x:v>已完成</x:v>
      </x:c>
      <x:c r="I24" s="5" t="n">
        <x:f>IF(ISNUMBER(F24),F24-G24,"")</x:f>
        <x:v>129</x:v>
      </x:c>
      <x:c r="J24" s="2" t="str">
        <x:f>IF(ISNUMBER(F24),IF(H24="取消未支付","取消未支付",IF(G24&gt;0,"有退款","")),"实收待补")</x:f>
      </x:c>
    </x:row>
    <x:row r="25" ht="25" customHeight="1">
      <x:c r="A25" s="2" t="str">
        <x:f>'原始订单'!A8</x:f>
        <x:v>DEMO-004</x:v>
      </x:c>
      <x:c r="B25" s="8" t="n">
        <x:f>'原始订单'!B8</x:f>
        <x:v>46301</x:v>
      </x:c>
      <x:c r="C25" s="2" t="str">
        <x:f>'原始订单'!C8</x:f>
        <x:v>保温杯</x:v>
      </x:c>
      <x:c r="D25" s="2" t="str">
        <x:f>'原始订单'!D8</x:f>
        <x:v>线上</x:v>
      </x:c>
      <x:c r="E25" s="6" t="n">
        <x:f>'原始订单'!E8</x:f>
        <x:v>1</x:v>
      </x:c>
      <x:c r="F25" s="5" t="n">
        <x:f>IF(ISBLANK('原始订单'!F8),"",'原始订单'!F8)</x:f>
        <x:v>118</x:v>
      </x:c>
      <x:c r="G25" s="5" t="n">
        <x:f>'原始订单'!G8</x:f>
        <x:v>0</x:v>
      </x:c>
      <x:c r="H25" s="2" t="str">
        <x:f>'原始订单'!H8</x:f>
        <x:v>已完成</x:v>
      </x:c>
      <x:c r="I25" s="5" t="n">
        <x:f>IF(ISNUMBER(F25),F25-G25,"")</x:f>
        <x:v>118</x:v>
      </x:c>
      <x:c r="J25" s="2" t="str">
        <x:f>IF(ISNUMBER(F25),IF(H25="取消未支付","取消未支付",IF(G25&gt;0,"有退款","")),"实收待补")</x:f>
      </x:c>
    </x:row>
    <x:row r="26" ht="25" customHeight="1">
      <x:c r="A26" s="2" t="str">
        <x:f>'原始订单'!A9</x:f>
        <x:v>DEMO-005</x:v>
      </x:c>
      <x:c r="B26" s="8" t="n">
        <x:f>'原始订单'!B9</x:f>
        <x:v>46301</x:v>
      </x:c>
      <x:c r="C26" s="2" t="str">
        <x:f>'原始订单'!C9</x:f>
        <x:v>折叠伞</x:v>
      </x:c>
      <x:c r="D26" s="2" t="str">
        <x:f>'原始订单'!D9</x:f>
        <x:v>到店</x:v>
      </x:c>
      <x:c r="E26" s="6" t="n">
        <x:f>'原始订单'!E9</x:f>
        <x:v>1</x:v>
      </x:c>
      <x:c r="F26" s="5" t="n">
        <x:f>IF(ISBLANK('原始订单'!F9),"",'原始订单'!F9)</x:f>
        <x:v>89</x:v>
      </x:c>
      <x:c r="G26" s="5" t="n">
        <x:f>'原始订单'!G9</x:f>
        <x:v>0</x:v>
      </x:c>
      <x:c r="H26" s="2" t="str">
        <x:f>'原始订单'!H9</x:f>
        <x:v>已完成</x:v>
      </x:c>
      <x:c r="I26" s="5" t="n">
        <x:f>IF(ISNUMBER(F26),F26-G26,"")</x:f>
        <x:v>89</x:v>
      </x:c>
      <x:c r="J26" s="2" t="str">
        <x:f>IF(ISNUMBER(F26),IF(H26="取消未支付","取消未支付",IF(G26&gt;0,"有退款","")),"实收待补")</x:f>
      </x:c>
    </x:row>
    <x:row r="27" ht="25" customHeight="1">
      <x:c r="A27" s="2" t="str">
        <x:f>'原始订单'!A10</x:f>
        <x:v>DEMO-006</x:v>
      </x:c>
      <x:c r="B27" s="8" t="n">
        <x:f>'原始订单'!B10</x:f>
        <x:v>46302</x:v>
      </x:c>
      <x:c r="C27" s="2" t="str">
        <x:f>'原始订单'!C10</x:f>
        <x:v>收纳盒</x:v>
      </x:c>
      <x:c r="D27" s="2" t="str">
        <x:f>'原始订单'!D10</x:f>
        <x:v>线上</x:v>
      </x:c>
      <x:c r="E27" s="6" t="n">
        <x:f>'原始订单'!E10</x:f>
        <x:v>2</x:v>
      </x:c>
      <x:c r="F27" s="5" t="n">
        <x:f>IF(ISBLANK('原始订单'!F10),"",'原始订单'!F10)</x:f>
        <x:v>258</x:v>
      </x:c>
      <x:c r="G27" s="5" t="n">
        <x:f>'原始订单'!G10</x:f>
        <x:v>0</x:v>
      </x:c>
      <x:c r="H27" s="2" t="str">
        <x:f>'原始订单'!H10</x:f>
        <x:v>已完成</x:v>
      </x:c>
      <x:c r="I27" s="5" t="n">
        <x:f>IF(ISNUMBER(F27),F27-G27,"")</x:f>
        <x:v>258</x:v>
      </x:c>
      <x:c r="J27" s="2" t="str">
        <x:f>IF(ISNUMBER(F27),IF(H27="取消未支付","取消未支付",IF(G27&gt;0,"有退款","")),"实收待补")</x:f>
      </x:c>
    </x:row>
    <x:row r="28" ht="25" customHeight="1">
      <x:c r="A28" s="2" t="str">
        <x:f>'原始订单'!A11</x:f>
        <x:v>DEMO-007</x:v>
      </x:c>
      <x:c r="B28" s="8" t="n">
        <x:f>'原始订单'!B11</x:f>
        <x:v>46302</x:v>
      </x:c>
      <x:c r="C28" s="2" t="str">
        <x:f>'原始订单'!C11</x:f>
        <x:v>保温杯</x:v>
      </x:c>
      <x:c r="D28" s="2" t="str">
        <x:f>'原始订单'!D11</x:f>
        <x:v>到店</x:v>
      </x:c>
      <x:c r="E28" s="6" t="n">
        <x:f>'原始订单'!E11</x:f>
        <x:v>1</x:v>
      </x:c>
      <x:c r="F28" s="5" t="n">
        <x:f>IF(ISBLANK('原始订单'!F11),"",'原始订单'!F11)</x:f>
        <x:v>59</x:v>
      </x:c>
      <x:c r="G28" s="5" t="n">
        <x:f>'原始订单'!G11</x:f>
        <x:v>0</x:v>
      </x:c>
      <x:c r="H28" s="2" t="str">
        <x:f>'原始订单'!H11</x:f>
        <x:v>已完成</x:v>
      </x:c>
      <x:c r="I28" s="5" t="n">
        <x:f>IF(ISNUMBER(F28),F28-G28,"")</x:f>
        <x:v>59</x:v>
      </x:c>
      <x:c r="J28" s="2" t="str">
        <x:f>IF(ISNUMBER(F28),IF(H28="取消未支付","取消未支付",IF(G28&gt;0,"有退款","")),"实收待补")</x:f>
      </x:c>
    </x:row>
    <x:row r="29" ht="25" customHeight="1">
      <x:c r="A29" s="2" t="str">
        <x:f>'原始订单'!A12</x:f>
        <x:v>DEMO-008</x:v>
      </x:c>
      <x:c r="B29" s="8" t="n">
        <x:f>'原始订单'!B12</x:f>
        <x:v>46303</x:v>
      </x:c>
      <x:c r="C29" s="2" t="str">
        <x:f>'原始订单'!C12</x:f>
        <x:v>折叠伞</x:v>
      </x:c>
      <x:c r="D29" s="2" t="str">
        <x:f>'原始订单'!D12</x:f>
        <x:v>线上</x:v>
      </x:c>
      <x:c r="E29" s="6" t="n">
        <x:f>'原始订单'!E12</x:f>
        <x:v>1</x:v>
      </x:c>
      <x:c r="F29" s="5" t="n">
        <x:f>IF(ISBLANK('原始订单'!F12),"",'原始订单'!F12)</x:f>
        <x:v>178</x:v>
      </x:c>
      <x:c r="G29" s="5" t="n">
        <x:f>'原始订单'!G12</x:f>
        <x:v>0</x:v>
      </x:c>
      <x:c r="H29" s="2" t="str">
        <x:f>'原始订单'!H12</x:f>
        <x:v>已完成</x:v>
      </x:c>
      <x:c r="I29" s="5" t="n">
        <x:f>IF(ISNUMBER(F29),F29-G29,"")</x:f>
        <x:v>178</x:v>
      </x:c>
      <x:c r="J29" s="2" t="str">
        <x:f>IF(ISNUMBER(F29),IF(H29="取消未支付","取消未支付",IF(G29&gt;0,"有退款","")),"实收待补")</x:f>
      </x:c>
    </x:row>
    <x:row r="30" ht="25" customHeight="1">
      <x:c r="A30" s="2" t="str">
        <x:f>'原始订单'!A14</x:f>
        <x:v>DEMO-009</x:v>
      </x:c>
      <x:c r="B30" s="8" t="n">
        <x:f>'原始订单'!B14</x:f>
        <x:v>46303</x:v>
      </x:c>
      <x:c r="C30" s="2" t="str">
        <x:f>'原始订单'!C14</x:f>
        <x:v>收纳盒</x:v>
      </x:c>
      <x:c r="D30" s="2" t="str">
        <x:f>'原始订单'!D14</x:f>
        <x:v>到店</x:v>
      </x:c>
      <x:c r="E30" s="6" t="n">
        <x:f>'原始订单'!E14</x:f>
        <x:v>1</x:v>
      </x:c>
      <x:c r="F30" s="5" t="n">
        <x:f>IF(ISBLANK('原始订单'!F14),"",'原始订单'!F14)</x:f>
        <x:v>129</x:v>
      </x:c>
      <x:c r="G30" s="5" t="n">
        <x:f>'原始订单'!G14</x:f>
        <x:v>0</x:v>
      </x:c>
      <x:c r="H30" s="2" t="str">
        <x:f>'原始订单'!H14</x:f>
        <x:v>已完成</x:v>
      </x:c>
      <x:c r="I30" s="5" t="n">
        <x:f>IF(ISNUMBER(F30),F30-G30,"")</x:f>
        <x:v>129</x:v>
      </x:c>
      <x:c r="J30" s="2" t="str">
        <x:f>IF(ISNUMBER(F30),IF(H30="取消未支付","取消未支付",IF(G30&gt;0,"有退款","")),"实收待补")</x:f>
      </x:c>
    </x:row>
    <x:row r="31" ht="25" customHeight="1">
      <x:c r="A31" s="2" t="str">
        <x:f>'原始订单'!A15</x:f>
        <x:v>DEMO-010</x:v>
      </x:c>
      <x:c r="B31" s="8" t="n">
        <x:f>'原始订单'!B15</x:f>
        <x:v>46303</x:v>
      </x:c>
      <x:c r="C31" s="2" t="str">
        <x:f>'原始订单'!C15</x:f>
        <x:v>保温杯</x:v>
      </x:c>
      <x:c r="D31" s="2" t="str">
        <x:f>'原始订单'!D15</x:f>
        <x:v>线上</x:v>
      </x:c>
      <x:c r="E31" s="6" t="n">
        <x:f>'原始订单'!E15</x:f>
        <x:v>1</x:v>
      </x:c>
      <x:c r="F31" s="5" t="n">
        <x:f>IF(ISBLANK('原始订单'!F15),"",'原始订单'!F15)</x:f>
        <x:v>89</x:v>
      </x:c>
      <x:c r="G31" s="5" t="n">
        <x:f>'原始订单'!G15</x:f>
        <x:v>89</x:v>
      </x:c>
      <x:c r="H31" s="2" t="str">
        <x:f>'原始订单'!H15</x:f>
        <x:v>全额退款</x:v>
      </x:c>
      <x:c r="I31" s="5" t="n">
        <x:f>IF(ISNUMBER(F31),F31-G31,"")</x:f>
        <x:v>0</x:v>
      </x:c>
      <x:c r="J31" s="2" t="str">
        <x:f>IF(ISNUMBER(F31),IF(H31="取消未支付","取消未支付",IF(G31&gt;0,"有退款","")),"实收待补")</x:f>
        <x:v>有退款</x:v>
      </x:c>
    </x:row>
    <x:row r="32" ht="25" customHeight="1">
      <x:c r="A32" s="2" t="str">
        <x:f>'原始订单'!A16</x:f>
        <x:v>DEMO-011</x:v>
      </x:c>
      <x:c r="B32" s="8" t="n">
        <x:f>'原始订单'!B16</x:f>
        <x:v>46304</x:v>
      </x:c>
      <x:c r="C32" s="2" t="str">
        <x:f>'原始订单'!C16</x:f>
        <x:v>折叠伞</x:v>
      </x:c>
      <x:c r="D32" s="2" t="str">
        <x:f>'原始订单'!D16</x:f>
        <x:v>到店</x:v>
      </x:c>
      <x:c r="E32" s="6" t="n">
        <x:f>'原始订单'!E16</x:f>
        <x:v>1</x:v>
      </x:c>
      <x:c r="F32" s="5" t="n">
        <x:f>IF(ISBLANK('原始订单'!F16),"",'原始订单'!F16)</x:f>
        <x:v>59</x:v>
      </x:c>
      <x:c r="G32" s="5" t="n">
        <x:f>'原始订单'!G16</x:f>
        <x:v>0</x:v>
      </x:c>
      <x:c r="H32" s="2" t="str">
        <x:f>'原始订单'!H16</x:f>
        <x:v>已完成</x:v>
      </x:c>
      <x:c r="I32" s="5" t="n">
        <x:f>IF(ISNUMBER(F32),F32-G32,"")</x:f>
        <x:v>59</x:v>
      </x:c>
      <x:c r="J32" s="2" t="str">
        <x:f>IF(ISNUMBER(F32),IF(H32="取消未支付","取消未支付",IF(G32&gt;0,"有退款","")),"实收待补")</x:f>
      </x:c>
    </x:row>
    <x:row r="33" ht="25" customHeight="1">
      <x:c r="A33" s="2" t="str">
        <x:f>'原始订单'!A17</x:f>
        <x:v>DEMO-012</x:v>
      </x:c>
      <x:c r="B33" s="8" t="n">
        <x:f>'原始订单'!B17</x:f>
        <x:v>46304</x:v>
      </x:c>
      <x:c r="C33" s="2" t="str">
        <x:f>'原始订单'!C17</x:f>
        <x:v>收纳盒</x:v>
      </x:c>
      <x:c r="D33" s="2" t="str">
        <x:f>'原始订单'!D17</x:f>
        <x:v>线上</x:v>
      </x:c>
      <x:c r="E33" s="6" t="n">
        <x:f>'原始订单'!E17</x:f>
        <x:v>1</x:v>
      </x:c>
      <x:c r="F33" s="5" t="n">
        <x:f>IF(ISBLANK('原始订单'!F17),"",'原始订单'!F17)</x:f>
        <x:v>129</x:v>
      </x:c>
      <x:c r="G33" s="5" t="n">
        <x:f>'原始订单'!G17</x:f>
        <x:v>20</x:v>
      </x:c>
      <x:c r="H33" s="2" t="str">
        <x:f>'原始订单'!H17</x:f>
        <x:v>部分退款</x:v>
      </x:c>
      <x:c r="I33" s="5" t="n">
        <x:f>IF(ISNUMBER(F33),F33-G33,"")</x:f>
        <x:v>109</x:v>
      </x:c>
      <x:c r="J33" s="2" t="str">
        <x:f>IF(ISNUMBER(F33),IF(H33="取消未支付","取消未支付",IF(G33&gt;0,"有退款","")),"实收待补")</x:f>
        <x:v>有退款</x:v>
      </x:c>
    </x:row>
    <x:row r="34" ht="25" customHeight="1">
      <x:c r="A34" s="2" t="str">
        <x:f>'原始订单'!A18</x:f>
        <x:v>DEMO-013</x:v>
      </x:c>
      <x:c r="B34" s="8" t="n">
        <x:f>'原始订单'!B18</x:f>
        <x:v>46305</x:v>
      </x:c>
      <x:c r="C34" s="2" t="str">
        <x:f>'原始订单'!C18</x:f>
        <x:v>保温杯</x:v>
      </x:c>
      <x:c r="D34" s="2" t="str">
        <x:f>'原始订单'!D18</x:f>
        <x:v>到店</x:v>
      </x:c>
      <x:c r="E34" s="6" t="n">
        <x:f>'原始订单'!E18</x:f>
        <x:v>1</x:v>
      </x:c>
      <x:c r="F34" s="5" t="n">
        <x:f>IF(ISBLANK('原始订单'!F18),"",'原始订单'!F18)</x:f>
        <x:v>118</x:v>
      </x:c>
      <x:c r="G34" s="5" t="n">
        <x:f>'原始订单'!G18</x:f>
        <x:v>0</x:v>
      </x:c>
      <x:c r="H34" s="2" t="str">
        <x:f>'原始订单'!H18</x:f>
        <x:v>已完成</x:v>
      </x:c>
      <x:c r="I34" s="5" t="n">
        <x:f>IF(ISNUMBER(F34),F34-G34,"")</x:f>
        <x:v>118</x:v>
      </x:c>
      <x:c r="J34" s="2" t="str">
        <x:f>IF(ISNUMBER(F34),IF(H34="取消未支付","取消未支付",IF(G34&gt;0,"有退款","")),"实收待补")</x:f>
      </x:c>
    </x:row>
    <x:row r="35" ht="25" customHeight="1">
      <x:c r="A35" s="2" t="str">
        <x:f>'原始订单'!A19</x:f>
        <x:v>DEMO-014</x:v>
      </x:c>
      <x:c r="B35" s="8" t="n">
        <x:f>'原始订单'!B19</x:f>
        <x:v>46305</x:v>
      </x:c>
      <x:c r="C35" s="2" t="str">
        <x:f>'原始订单'!C19</x:f>
        <x:v>折叠伞</x:v>
      </x:c>
      <x:c r="D35" s="2" t="str">
        <x:f>'原始订单'!D19</x:f>
        <x:v>线上</x:v>
      </x:c>
      <x:c r="E35" s="6" t="n">
        <x:f>'原始订单'!E19</x:f>
        <x:v>1</x:v>
      </x:c>
      <x:c r="F35" s="5" t="n">
        <x:f>IF(ISBLANK('原始订单'!F19),"",'原始订单'!F19)</x:f>
        <x:v>89</x:v>
      </x:c>
      <x:c r="G35" s="5" t="n">
        <x:f>'原始订单'!G19</x:f>
        <x:v>0</x:v>
      </x:c>
      <x:c r="H35" s="2" t="str">
        <x:f>'原始订单'!H19</x:f>
        <x:v>已完成</x:v>
      </x:c>
      <x:c r="I35" s="5" t="n">
        <x:f>IF(ISNUMBER(F35),F35-G35,"")</x:f>
        <x:v>89</x:v>
      </x:c>
      <x:c r="J35" s="2" t="str">
        <x:f>IF(ISNUMBER(F35),IF(H35="取消未支付","取消未支付",IF(G35&gt;0,"有退款","")),"实收待补")</x:f>
      </x:c>
    </x:row>
    <x:row r="36" ht="25" customHeight="1">
      <x:c r="A36" s="2" t="str">
        <x:f>'原始订单'!A20</x:f>
        <x:v>DEMO-015</x:v>
      </x:c>
      <x:c r="B36" s="8" t="n">
        <x:f>'原始订单'!B20</x:f>
        <x:v>46306</x:v>
      </x:c>
      <x:c r="C36" s="2" t="str">
        <x:f>'原始订单'!C20</x:f>
        <x:v>收纳盒</x:v>
      </x:c>
      <x:c r="D36" s="2" t="str">
        <x:f>'原始订单'!D20</x:f>
        <x:v>到店</x:v>
      </x:c>
      <x:c r="E36" s="6" t="n">
        <x:f>'原始订单'!E20</x:f>
        <x:v>1</x:v>
      </x:c>
      <x:c r="F36" s="5" t="str">
        <x:f>IF(ISBLANK('原始订单'!F20),"",'原始订单'!F20)</x:f>
      </x:c>
      <x:c r="G36" s="5" t="n">
        <x:f>'原始订单'!G20</x:f>
        <x:v>0</x:v>
      </x:c>
      <x:c r="H36" s="2" t="str">
        <x:f>'原始订单'!H20</x:f>
        <x:v>已完成</x:v>
      </x:c>
      <x:c r="I36" s="5" t="str">
        <x:f>IF(ISNUMBER(F36),F36-G36,"")</x:f>
      </x:c>
      <x:c r="J36" s="2" t="str">
        <x:f>IF(ISNUMBER(F36),IF(H36="取消未支付","取消未支付",IF(G36&gt;0,"有退款","")),"实收待补")</x:f>
        <x:v>实收待补</x:v>
      </x:c>
    </x:row>
    <x:row r="37" ht="25" customHeight="1">
      <x:c r="A37" s="2" t="str">
        <x:f>'原始订单'!A21</x:f>
        <x:v>DEMO-016</x:v>
      </x:c>
      <x:c r="B37" s="8" t="n">
        <x:f>'原始订单'!B21</x:f>
        <x:v>46306</x:v>
      </x:c>
      <x:c r="C37" s="2" t="str">
        <x:f>'原始订单'!C21</x:f>
        <x:v>保温杯</x:v>
      </x:c>
      <x:c r="D37" s="2" t="str">
        <x:f>'原始订单'!D21</x:f>
        <x:v>线上</x:v>
      </x:c>
      <x:c r="E37" s="6" t="n">
        <x:f>'原始订单'!E21</x:f>
        <x:v>1</x:v>
      </x:c>
      <x:c r="F37" s="5" t="n">
        <x:f>IF(ISBLANK('原始订单'!F21),"",'原始订单'!F21)</x:f>
        <x:v>0</x:v>
      </x:c>
      <x:c r="G37" s="5" t="n">
        <x:f>'原始订单'!G21</x:f>
        <x:v>0</x:v>
      </x:c>
      <x:c r="H37" s="2" t="str">
        <x:f>'原始订单'!H21</x:f>
        <x:v>取消未支付</x:v>
      </x:c>
      <x:c r="I37" s="5" t="n">
        <x:f>IF(ISNUMBER(F37),F37-G37,"")</x:f>
        <x:v>0</x:v>
      </x:c>
      <x:c r="J37" s="2" t="str">
        <x:f>IF(ISNUMBER(F37),IF(H37="取消未支付","取消未支付",IF(G37&gt;0,"有退款","")),"实收待补")</x:f>
        <x:v>取消未支付</x:v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2:J2"/>
    <x:mergeCell ref="A3:J3"/>
    <x:mergeCell ref="C5:J5"/>
    <x:mergeCell ref="C6:J6"/>
    <x:mergeCell ref="C7:J7"/>
    <x:mergeCell ref="A17:J17"/>
    <x:mergeCell ref="A19:J19"/>
  </x:mergeCells>
  <x:conditionalFormatting sqref="J22:J37">
    <x:cfRule type="containsText" dxfId="2" priority="1" operator="containsText" text="待补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2" hidden="0" customWidth="1"/>
    <x:col min="4" max="4" width="12" hidden="0" customWidth="1"/>
    <x:col min="5" max="5" width="12" hidden="0" customWidth="1"/>
    <x:col min="6" max="6" width="15" hidden="0" customWidth="1"/>
    <x:col min="7" max="7" width="15" hidden="0" customWidth="1"/>
    <x:col min="8" max="8" width="16" hidden="0" customWidth="1"/>
    <x:col min="9" max="9" width="17" hidden="0" customWidth="1"/>
    <x:col min="10" max="10" width="18" hidden="0" customWidth="1"/>
  </x:cols>
  <x:sheetData>
    <x:row r="1" ht="25" customHeight="1">
      <x:c r="A1" s="3" t="str">
        <x:v>原始订单（虚构教学样本）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2" t="str">
        <x:v>来源：本课演示订单.json；原始17行保留；空白表示未知。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11" t="str">
        <x:v>订单号</x:v>
      </x:c>
      <x:c r="B4" s="11" t="str">
        <x:v>日期</x:v>
      </x:c>
      <x:c r="C4" s="11" t="str">
        <x:v>商品</x:v>
      </x:c>
      <x:c r="D4" s="11" t="str">
        <x:v>渠道</x:v>
      </x:c>
      <x:c r="E4" s="11" t="str">
        <x:v>数量</x:v>
      </x:c>
      <x:c r="F4" s="11" t="str">
        <x:v>实收金额</x:v>
      </x:c>
      <x:c r="G4" s="11" t="str">
        <x:v>退款金额</x:v>
      </x:c>
      <x:c r="H4" s="11" t="str">
        <x:v>状态</x:v>
      </x:c>
      <x:c r="I4" s="2"/>
      <x:c r="J4" s="2"/>
    </x:row>
    <x:row r="5" ht="25" customHeight="1">
      <x:c r="A5" s="2" t="str">
        <x:v>DEMO-001</x:v>
      </x:c>
      <x:c r="B5" s="8" t="d">
        <x:v>2026-10-05T00:00:00.000Z</x:v>
      </x:c>
      <x:c r="C5" s="2" t="str">
        <x:v>保温杯</x:v>
      </x:c>
      <x:c r="D5" s="2" t="str">
        <x:v>到店</x:v>
      </x:c>
      <x:c r="E5" s="6" t="n">
        <x:v>1</x:v>
      </x:c>
      <x:c r="F5" s="5" t="n">
        <x:v>59</x:v>
      </x:c>
      <x:c r="G5" s="5" t="n">
        <x:v>0</x:v>
      </x:c>
      <x:c r="H5" s="2" t="str">
        <x:v>已完成</x:v>
      </x:c>
      <x:c r="I5" s="2"/>
      <x:c r="J5" s="2"/>
    </x:row>
    <x:row r="6" ht="25" customHeight="1">
      <x:c r="A6" s="2" t="str">
        <x:v>DEMO-002</x:v>
      </x:c>
      <x:c r="B6" s="8" t="d">
        <x:v>2026-10-05T00:00:00.000Z</x:v>
      </x:c>
      <x:c r="C6" s="2" t="str">
        <x:v>折叠伞</x:v>
      </x:c>
      <x:c r="D6" s="2" t="str">
        <x:v>线上</x:v>
      </x:c>
      <x:c r="E6" s="6" t="n">
        <x:v>1</x:v>
      </x:c>
      <x:c r="F6" s="5" t="n">
        <x:v>89</x:v>
      </x:c>
      <x:c r="G6" s="5" t="n">
        <x:v>0</x:v>
      </x:c>
      <x:c r="H6" s="2" t="str">
        <x:v>已完成</x:v>
      </x:c>
      <x:c r="I6" s="2"/>
      <x:c r="J6" s="2"/>
    </x:row>
    <x:row r="7" ht="25" customHeight="1">
      <x:c r="A7" s="2" t="str">
        <x:v>DEMO-003</x:v>
      </x:c>
      <x:c r="B7" s="8" t="d">
        <x:v>2026-10-05T00:00:00.000Z</x:v>
      </x:c>
      <x:c r="C7" s="2" t="str">
        <x:v>收纳盒</x:v>
      </x:c>
      <x:c r="D7" s="2" t="str">
        <x:v>到店</x:v>
      </x:c>
      <x:c r="E7" s="6" t="n">
        <x:v>1</x:v>
      </x:c>
      <x:c r="F7" s="5" t="n">
        <x:v>129</x:v>
      </x:c>
      <x:c r="G7" s="5" t="n">
        <x:v>0</x:v>
      </x:c>
      <x:c r="H7" s="2" t="str">
        <x:v>已完成</x:v>
      </x:c>
      <x:c r="I7" s="2"/>
      <x:c r="J7" s="2"/>
    </x:row>
    <x:row r="8" ht="25" customHeight="1">
      <x:c r="A8" s="2" t="str">
        <x:v>DEMO-004</x:v>
      </x:c>
      <x:c r="B8" s="8" t="d">
        <x:v>2026-10-06T00:00:00.000Z</x:v>
      </x:c>
      <x:c r="C8" s="2" t="str">
        <x:v>保温杯</x:v>
      </x:c>
      <x:c r="D8" s="2" t="str">
        <x:v>线上</x:v>
      </x:c>
      <x:c r="E8" s="6" t="n">
        <x:v>1</x:v>
      </x:c>
      <x:c r="F8" s="5" t="n">
        <x:v>118</x:v>
      </x:c>
      <x:c r="G8" s="5" t="n">
        <x:v>0</x:v>
      </x:c>
      <x:c r="H8" s="2" t="str">
        <x:v>已完成</x:v>
      </x:c>
      <x:c r="I8" s="2"/>
      <x:c r="J8" s="2"/>
    </x:row>
    <x:row r="9" ht="25" customHeight="1">
      <x:c r="A9" s="2" t="str">
        <x:v>DEMO-005</x:v>
      </x:c>
      <x:c r="B9" s="8" t="d">
        <x:v>2026-10-06T00:00:00.000Z</x:v>
      </x:c>
      <x:c r="C9" s="2" t="str">
        <x:v>折叠伞</x:v>
      </x:c>
      <x:c r="D9" s="2" t="str">
        <x:v>到店</x:v>
      </x:c>
      <x:c r="E9" s="6" t="n">
        <x:v>1</x:v>
      </x:c>
      <x:c r="F9" s="5" t="n">
        <x:v>89</x:v>
      </x:c>
      <x:c r="G9" s="5" t="n">
        <x:v>0</x:v>
      </x:c>
      <x:c r="H9" s="2" t="str">
        <x:v>已完成</x:v>
      </x:c>
      <x:c r="I9" s="2"/>
      <x:c r="J9" s="2"/>
    </x:row>
    <x:row r="10" ht="25" customHeight="1">
      <x:c r="A10" s="2" t="str">
        <x:v>DEMO-006</x:v>
      </x:c>
      <x:c r="B10" s="8" t="d">
        <x:v>2026-10-07T00:00:00.000Z</x:v>
      </x:c>
      <x:c r="C10" s="2" t="str">
        <x:v>收纳盒</x:v>
      </x:c>
      <x:c r="D10" s="2" t="str">
        <x:v>线上</x:v>
      </x:c>
      <x:c r="E10" s="6" t="n">
        <x:v>2</x:v>
      </x:c>
      <x:c r="F10" s="5" t="n">
        <x:v>258</x:v>
      </x:c>
      <x:c r="G10" s="5" t="n">
        <x:v>0</x:v>
      </x:c>
      <x:c r="H10" s="2" t="str">
        <x:v>已完成</x:v>
      </x:c>
      <x:c r="I10" s="2"/>
      <x:c r="J10" s="2"/>
    </x:row>
    <x:row r="11" ht="25" customHeight="1">
      <x:c r="A11" s="2" t="str">
        <x:v>DEMO-007</x:v>
      </x:c>
      <x:c r="B11" s="8" t="d">
        <x:v>2026-10-07T00:00:00.000Z</x:v>
      </x:c>
      <x:c r="C11" s="2" t="str">
        <x:v>保温杯</x:v>
      </x:c>
      <x:c r="D11" s="2" t="str">
        <x:v>到店</x:v>
      </x:c>
      <x:c r="E11" s="6" t="n">
        <x:v>1</x:v>
      </x:c>
      <x:c r="F11" s="5" t="n">
        <x:v>59</x:v>
      </x:c>
      <x:c r="G11" s="5" t="n">
        <x:v>0</x:v>
      </x:c>
      <x:c r="H11" s="2" t="str">
        <x:v>已完成</x:v>
      </x:c>
      <x:c r="I11" s="2"/>
      <x:c r="J11" s="2"/>
    </x:row>
    <x:row r="12" ht="25" customHeight="1">
      <x:c r="A12" s="2" t="str">
        <x:v>DEMO-008</x:v>
      </x:c>
      <x:c r="B12" s="8" t="d">
        <x:v>2026-10-08T00:00:00.000Z</x:v>
      </x:c>
      <x:c r="C12" s="2" t="str">
        <x:v>折叠伞</x:v>
      </x:c>
      <x:c r="D12" s="2" t="str">
        <x:v>线上</x:v>
      </x:c>
      <x:c r="E12" s="6" t="n">
        <x:v>1</x:v>
      </x:c>
      <x:c r="F12" s="5" t="n">
        <x:v>178</x:v>
      </x:c>
      <x:c r="G12" s="5" t="n">
        <x:v>0</x:v>
      </x:c>
      <x:c r="H12" s="2" t="str">
        <x:v>已完成</x:v>
      </x:c>
      <x:c r="I12" s="2"/>
      <x:c r="J12" s="2"/>
    </x:row>
    <x:row r="13" ht="25" customHeight="1">
      <x:c r="A13" s="2" t="str">
        <x:v>DEMO-008</x:v>
      </x:c>
      <x:c r="B13" s="8" t="d">
        <x:v>2026-10-08T00:00:00.000Z</x:v>
      </x:c>
      <x:c r="C13" s="2" t="str">
        <x:v>折叠伞</x:v>
      </x:c>
      <x:c r="D13" s="2" t="str">
        <x:v>线上</x:v>
      </x:c>
      <x:c r="E13" s="6" t="n">
        <x:v>1</x:v>
      </x:c>
      <x:c r="F13" s="5" t="n">
        <x:v>178</x:v>
      </x:c>
      <x:c r="G13" s="5" t="n">
        <x:v>0</x:v>
      </x:c>
      <x:c r="H13" s="2" t="str">
        <x:v>已完成</x:v>
      </x:c>
      <x:c r="I13" s="2"/>
      <x:c r="J13" s="2"/>
    </x:row>
    <x:row r="14" ht="25" customHeight="1">
      <x:c r="A14" s="2" t="str">
        <x:v>DEMO-009</x:v>
      </x:c>
      <x:c r="B14" s="8" t="d">
        <x:v>2026-10-08T00:00:00.000Z</x:v>
      </x:c>
      <x:c r="C14" s="2" t="str">
        <x:v>收纳盒</x:v>
      </x:c>
      <x:c r="D14" s="2" t="str">
        <x:v>到店</x:v>
      </x:c>
      <x:c r="E14" s="6" t="n">
        <x:v>1</x:v>
      </x:c>
      <x:c r="F14" s="5" t="n">
        <x:v>129</x:v>
      </x:c>
      <x:c r="G14" s="5" t="n">
        <x:v>0</x:v>
      </x:c>
      <x:c r="H14" s="2" t="str">
        <x:v>已完成</x:v>
      </x:c>
      <x:c r="I14" s="2"/>
      <x:c r="J14" s="2"/>
    </x:row>
    <x:row r="15" ht="25" customHeight="1">
      <x:c r="A15" s="2" t="str">
        <x:v>DEMO-010</x:v>
      </x:c>
      <x:c r="B15" s="8" t="d">
        <x:v>2026-10-08T00:00:00.000Z</x:v>
      </x:c>
      <x:c r="C15" s="2" t="str">
        <x:v>保温杯</x:v>
      </x:c>
      <x:c r="D15" s="2" t="str">
        <x:v>线上</x:v>
      </x:c>
      <x:c r="E15" s="6" t="n">
        <x:v>1</x:v>
      </x:c>
      <x:c r="F15" s="5" t="n">
        <x:v>89</x:v>
      </x:c>
      <x:c r="G15" s="5" t="n">
        <x:v>89</x:v>
      </x:c>
      <x:c r="H15" s="2" t="str">
        <x:v>全额退款</x:v>
      </x:c>
      <x:c r="I15" s="2"/>
      <x:c r="J15" s="2"/>
    </x:row>
    <x:row r="16" ht="25" customHeight="1">
      <x:c r="A16" s="2" t="str">
        <x:v>DEMO-011</x:v>
      </x:c>
      <x:c r="B16" s="8" t="d">
        <x:v>2026-10-09T00:00:00.000Z</x:v>
      </x:c>
      <x:c r="C16" s="2" t="str">
        <x:v>折叠伞</x:v>
      </x:c>
      <x:c r="D16" s="2" t="str">
        <x:v>到店</x:v>
      </x:c>
      <x:c r="E16" s="6" t="n">
        <x:v>1</x:v>
      </x:c>
      <x:c r="F16" s="5" t="n">
        <x:v>59</x:v>
      </x:c>
      <x:c r="G16" s="5" t="n">
        <x:v>0</x:v>
      </x:c>
      <x:c r="H16" s="2" t="str">
        <x:v>已完成</x:v>
      </x:c>
      <x:c r="I16" s="2"/>
      <x:c r="J16" s="2"/>
    </x:row>
    <x:row r="17" ht="25" customHeight="1">
      <x:c r="A17" s="2" t="str">
        <x:v>DEMO-012</x:v>
      </x:c>
      <x:c r="B17" s="8" t="d">
        <x:v>2026-10-09T00:00:00.000Z</x:v>
      </x:c>
      <x:c r="C17" s="2" t="str">
        <x:v>收纳盒</x:v>
      </x:c>
      <x:c r="D17" s="2" t="str">
        <x:v>线上</x:v>
      </x:c>
      <x:c r="E17" s="6" t="n">
        <x:v>1</x:v>
      </x:c>
      <x:c r="F17" s="5" t="n">
        <x:v>129</x:v>
      </x:c>
      <x:c r="G17" s="5" t="n">
        <x:v>20</x:v>
      </x:c>
      <x:c r="H17" s="2" t="str">
        <x:v>部分退款</x:v>
      </x:c>
      <x:c r="I17" s="2"/>
      <x:c r="J17" s="2"/>
    </x:row>
    <x:row r="18" ht="25" customHeight="1">
      <x:c r="A18" s="2" t="str">
        <x:v>DEMO-013</x:v>
      </x:c>
      <x:c r="B18" s="8" t="d">
        <x:v>2026-10-10T00:00:00.000Z</x:v>
      </x:c>
      <x:c r="C18" s="2" t="str">
        <x:v>保温杯</x:v>
      </x:c>
      <x:c r="D18" s="2" t="str">
        <x:v>到店</x:v>
      </x:c>
      <x:c r="E18" s="6" t="n">
        <x:v>1</x:v>
      </x:c>
      <x:c r="F18" s="5" t="n">
        <x:v>118</x:v>
      </x:c>
      <x:c r="G18" s="5" t="n">
        <x:v>0</x:v>
      </x:c>
      <x:c r="H18" s="2" t="str">
        <x:v>已完成</x:v>
      </x:c>
      <x:c r="I18" s="2"/>
      <x:c r="J18" s="2"/>
    </x:row>
    <x:row r="19" ht="25" customHeight="1">
      <x:c r="A19" s="2" t="str">
        <x:v>DEMO-014</x:v>
      </x:c>
      <x:c r="B19" s="8" t="d">
        <x:v>2026-10-10T00:00:00.000Z</x:v>
      </x:c>
      <x:c r="C19" s="2" t="str">
        <x:v>折叠伞</x:v>
      </x:c>
      <x:c r="D19" s="2" t="str">
        <x:v>线上</x:v>
      </x:c>
      <x:c r="E19" s="6" t="n">
        <x:v>1</x:v>
      </x:c>
      <x:c r="F19" s="5" t="n">
        <x:v>89</x:v>
      </x:c>
      <x:c r="G19" s="5" t="n">
        <x:v>0</x:v>
      </x:c>
      <x:c r="H19" s="2" t="str">
        <x:v>已完成</x:v>
      </x:c>
      <x:c r="I19" s="2"/>
      <x:c r="J19" s="2"/>
    </x:row>
    <x:row r="20" ht="25" customHeight="1">
      <x:c r="A20" s="2" t="str">
        <x:v>DEMO-015</x:v>
      </x:c>
      <x:c r="B20" s="8" t="d">
        <x:v>2026-10-11T00:00:00.000Z</x:v>
      </x:c>
      <x:c r="C20" s="2" t="str">
        <x:v>收纳盒</x:v>
      </x:c>
      <x:c r="D20" s="2" t="str">
        <x:v>到店</x:v>
      </x:c>
      <x:c r="E20" s="6" t="n">
        <x:v>1</x:v>
      </x:c>
      <x:c r="F20" s="5"/>
      <x:c r="G20" s="5" t="n">
        <x:v>0</x:v>
      </x:c>
      <x:c r="H20" s="2" t="str">
        <x:v>已完成</x:v>
      </x:c>
      <x:c r="I20" s="2"/>
      <x:c r="J20" s="2"/>
    </x:row>
    <x:row r="21" ht="25" customHeight="1">
      <x:c r="A21" s="2" t="str">
        <x:v>DEMO-016</x:v>
      </x:c>
      <x:c r="B21" s="8" t="d">
        <x:v>2026-10-11T00:00:00.000Z</x:v>
      </x:c>
      <x:c r="C21" s="2" t="str">
        <x:v>保温杯</x:v>
      </x:c>
      <x:c r="D21" s="2" t="str">
        <x:v>线上</x:v>
      </x:c>
      <x:c r="E21" s="6" t="n">
        <x:v>1</x:v>
      </x:c>
      <x:c r="F21" s="5" t="n">
        <x:v>0</x:v>
      </x:c>
      <x:c r="G21" s="5" t="n">
        <x:v>0</x:v>
      </x:c>
      <x:c r="H21" s="2" t="str">
        <x:v>取消未支付</x:v>
      </x:c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H1"/>
    <x:mergeCell ref="A2:H2"/>
  </x:mergeCells>
  <x:conditionalFormatting sqref="A5:A21">
    <x:cfRule type="duplicateValues" dxfId="0" priority="1"/>
  </x:conditionalFormatting>
  <x:conditionalFormatting sqref="F5:F21">
    <x:cfRule type="containsBlanks" dxfId="1" priority="2"/>
  </x:conditionalFormatting>
  <x:pageMargins left="0.7" right="0.7" top="0.75" bottom="0.75" header="0.3" footer="0.3"/>
</x:worksheet>
</file>